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<sst xmlns="http://schemas.openxmlformats.org/spreadsheetml/2006/main" count="345" uniqueCount="271">
  <si>
    <t>Оз</t>
  </si>
  <si>
    <t>Нп</t>
  </si>
  <si>
    <t>Н</t>
  </si>
  <si>
    <t>М</t>
  </si>
  <si>
    <t>І</t>
  </si>
  <si>
    <t>Пз</t>
  </si>
  <si>
    <t>7. Витрати</t>
  </si>
  <si>
    <t>на прибирання</t>
  </si>
  <si>
    <t>сходових кліток</t>
  </si>
  <si>
    <t>Вс</t>
  </si>
  <si>
    <t>Зарплата</t>
  </si>
  <si>
    <t>На соціальні заходи</t>
  </si>
  <si>
    <t>Накладні витрати</t>
  </si>
  <si>
    <t>Матеріали</t>
  </si>
  <si>
    <t>Платежі до бюджету</t>
  </si>
  <si>
    <t>Площа квартир</t>
  </si>
  <si>
    <t>7.</t>
  </si>
  <si>
    <t>8. Витрати</t>
  </si>
  <si>
    <t>прибудинкової</t>
  </si>
  <si>
    <t>території</t>
  </si>
  <si>
    <t>Вт</t>
  </si>
  <si>
    <t>8.</t>
  </si>
  <si>
    <t>9. Витрати</t>
  </si>
  <si>
    <t>на вивезення</t>
  </si>
  <si>
    <t>твердих побутових</t>
  </si>
  <si>
    <t>відходів</t>
  </si>
  <si>
    <t>9.</t>
  </si>
  <si>
    <t>Вз</t>
  </si>
  <si>
    <t>Вп</t>
  </si>
  <si>
    <t>Вг</t>
  </si>
  <si>
    <t>Ву</t>
  </si>
  <si>
    <t>Ок</t>
  </si>
  <si>
    <t>Нн</t>
  </si>
  <si>
    <t>Тв</t>
  </si>
  <si>
    <t>Вк</t>
  </si>
  <si>
    <t>Вур</t>
  </si>
  <si>
    <t>Ч</t>
  </si>
  <si>
    <t>Нз</t>
  </si>
  <si>
    <t>Тг</t>
  </si>
  <si>
    <t>V</t>
  </si>
  <si>
    <t>Ту</t>
  </si>
  <si>
    <t>Кількість контейнерів</t>
  </si>
  <si>
    <t>Об'єм контейнера</t>
  </si>
  <si>
    <t>Тариф на 1 куб.м</t>
  </si>
  <si>
    <t>Кількість вивезень/міс.</t>
  </si>
  <si>
    <t>Чисельність мешканців</t>
  </si>
  <si>
    <t>Норма на мешканця</t>
  </si>
  <si>
    <t>Кількість твердих відходів</t>
  </si>
  <si>
    <t>Вартість контейнерів</t>
  </si>
  <si>
    <t>Вартість урн</t>
  </si>
  <si>
    <t>Км</t>
  </si>
  <si>
    <t>Кв</t>
  </si>
  <si>
    <t>10. Витрати</t>
  </si>
  <si>
    <t>підвалів, техповерхів</t>
  </si>
  <si>
    <t>та покрівель</t>
  </si>
  <si>
    <t>10.</t>
  </si>
  <si>
    <t>11. Витрати</t>
  </si>
  <si>
    <t>на техобслуговування</t>
  </si>
  <si>
    <t>ліфтів</t>
  </si>
  <si>
    <t>11.</t>
  </si>
  <si>
    <t>Влз</t>
  </si>
  <si>
    <t>Вл</t>
  </si>
  <si>
    <t>Пл</t>
  </si>
  <si>
    <t>Вартість обслуговування</t>
  </si>
  <si>
    <t>Площа без першого поверху</t>
  </si>
  <si>
    <t>12. Витрати</t>
  </si>
  <si>
    <t>на обслуговування</t>
  </si>
  <si>
    <t>диспетчеризації</t>
  </si>
  <si>
    <t>12.</t>
  </si>
  <si>
    <t>Вд</t>
  </si>
  <si>
    <t>13. Витрати</t>
  </si>
  <si>
    <t>мереж тепло-, водо-</t>
  </si>
  <si>
    <t>постачання та водо-</t>
  </si>
  <si>
    <t>відведення, промивання,</t>
  </si>
  <si>
    <t>випробування згідно з</t>
  </si>
  <si>
    <t>затвердженим переліком</t>
  </si>
  <si>
    <t>Вто</t>
  </si>
  <si>
    <t>Втепло</t>
  </si>
  <si>
    <t>Вгвп</t>
  </si>
  <si>
    <t>Вхвп</t>
  </si>
  <si>
    <t>Впромив</t>
  </si>
  <si>
    <t>Ввипроб</t>
  </si>
  <si>
    <t>13.</t>
  </si>
  <si>
    <t>14. Витрати</t>
  </si>
  <si>
    <t>на дератизацію</t>
  </si>
  <si>
    <t>14.</t>
  </si>
  <si>
    <t>Пп</t>
  </si>
  <si>
    <t>Тд</t>
  </si>
  <si>
    <t>Кс</t>
  </si>
  <si>
    <t>Тк</t>
  </si>
  <si>
    <t>на димовентканали</t>
  </si>
  <si>
    <t>15.</t>
  </si>
  <si>
    <t>Вдк</t>
  </si>
  <si>
    <t>Дф</t>
  </si>
  <si>
    <t>Дк</t>
  </si>
  <si>
    <t>Кількість фактична каналів</t>
  </si>
  <si>
    <t>Кількість нормативна каналів</t>
  </si>
  <si>
    <t>16. Витрати</t>
  </si>
  <si>
    <t>16.</t>
  </si>
  <si>
    <t>17. Витрати</t>
  </si>
  <si>
    <t>17.</t>
  </si>
  <si>
    <t>на дезинсекцію</t>
  </si>
  <si>
    <t xml:space="preserve">15. Витрати </t>
  </si>
  <si>
    <t>Вдез</t>
  </si>
  <si>
    <t>автоматики та димо-</t>
  </si>
  <si>
    <t>видалення</t>
  </si>
  <si>
    <t>Впа</t>
  </si>
  <si>
    <t>Кк</t>
  </si>
  <si>
    <t>Кількість клапанів</t>
  </si>
  <si>
    <t>Вартість ТО клапана</t>
  </si>
  <si>
    <t>18. Витрати</t>
  </si>
  <si>
    <t>на ТО побутових</t>
  </si>
  <si>
    <t>електроплит</t>
  </si>
  <si>
    <t>18.</t>
  </si>
  <si>
    <t>Веп</t>
  </si>
  <si>
    <t>Кеп</t>
  </si>
  <si>
    <t>Ве</t>
  </si>
  <si>
    <t>Кількість електроплит</t>
  </si>
  <si>
    <t>Вартість ТО електроплити</t>
  </si>
  <si>
    <t>19. Витрати на поточний</t>
  </si>
  <si>
    <t xml:space="preserve">ремонт будинків та </t>
  </si>
  <si>
    <t>зовнішнього благоустрою</t>
  </si>
  <si>
    <t>19.</t>
  </si>
  <si>
    <t>20. Витрати на ремонт</t>
  </si>
  <si>
    <t>спорт-, дит-, госп-</t>
  </si>
  <si>
    <t>майданчиків</t>
  </si>
  <si>
    <t>20.</t>
  </si>
  <si>
    <t>21.</t>
  </si>
  <si>
    <t>21. Витрати</t>
  </si>
  <si>
    <t>Впд</t>
  </si>
  <si>
    <t>на поливання дворів</t>
  </si>
  <si>
    <t>Пд</t>
  </si>
  <si>
    <t>Пг</t>
  </si>
  <si>
    <t>Нд</t>
  </si>
  <si>
    <t>Нг</t>
  </si>
  <si>
    <t>Дд</t>
  </si>
  <si>
    <t>Дг</t>
  </si>
  <si>
    <t>Площа дворів</t>
  </si>
  <si>
    <t>Площа газонів</t>
  </si>
  <si>
    <t>Норма на поливання дворів</t>
  </si>
  <si>
    <t>Норма на поливання газонів</t>
  </si>
  <si>
    <t>Кількість днів на полив газонів</t>
  </si>
  <si>
    <t>Кількість днів на полив дворів</t>
  </si>
  <si>
    <t>Тариф на 1 куб.м води</t>
  </si>
  <si>
    <t>22. Витрати на підготовку</t>
  </si>
  <si>
    <t>22.</t>
  </si>
  <si>
    <t>Вжз</t>
  </si>
  <si>
    <t>до експлуатації зимою</t>
  </si>
  <si>
    <t>Вр</t>
  </si>
  <si>
    <t>В1</t>
  </si>
  <si>
    <t>Вартість ремонту вікон та дверей</t>
  </si>
  <si>
    <t>Вартість суміші піску та солі</t>
  </si>
  <si>
    <t>23. Витрати на прибирання</t>
  </si>
  <si>
    <t>та вивезення снігу</t>
  </si>
  <si>
    <t>23.</t>
  </si>
  <si>
    <t>Вснігу</t>
  </si>
  <si>
    <t>24. Витрати на експлуатацію</t>
  </si>
  <si>
    <t>номерних знаків</t>
  </si>
  <si>
    <t>24.</t>
  </si>
  <si>
    <t>Вез</t>
  </si>
  <si>
    <t>С</t>
  </si>
  <si>
    <t>Не</t>
  </si>
  <si>
    <t>Вартість номерного знака</t>
  </si>
  <si>
    <t>Кількість будинків</t>
  </si>
  <si>
    <t>Строк експлуатації в місяцях</t>
  </si>
  <si>
    <t xml:space="preserve">25. Витрати на дворові </t>
  </si>
  <si>
    <t>туалети</t>
  </si>
  <si>
    <t>25.</t>
  </si>
  <si>
    <t>Втуал</t>
  </si>
  <si>
    <t>26. Витрати на освітлення</t>
  </si>
  <si>
    <t>26.</t>
  </si>
  <si>
    <t>Во</t>
  </si>
  <si>
    <t>Озе</t>
  </si>
  <si>
    <t>Те</t>
  </si>
  <si>
    <t>Зарплата електриків</t>
  </si>
  <si>
    <t>Тариф на квт*г електроенергії</t>
  </si>
  <si>
    <t>Обсяг ел/енергії на освітлення</t>
  </si>
  <si>
    <t xml:space="preserve"> </t>
  </si>
  <si>
    <t>27. Витрати на електроенергію</t>
  </si>
  <si>
    <t>для ліфтів</t>
  </si>
  <si>
    <t>Що це таке?</t>
  </si>
  <si>
    <t>27.</t>
  </si>
  <si>
    <t>Обсяг ел/енергії на ліфт/міс.</t>
  </si>
  <si>
    <t>28. Витрати на очищення</t>
  </si>
  <si>
    <t>каналізаційних люків</t>
  </si>
  <si>
    <t>28.</t>
  </si>
  <si>
    <t>Влюк</t>
  </si>
  <si>
    <t>29. Витрати на повірку</t>
  </si>
  <si>
    <t>квартирних лічильників води</t>
  </si>
  <si>
    <t>та теплової енергії</t>
  </si>
  <si>
    <t>29.</t>
  </si>
  <si>
    <t>Вліч</t>
  </si>
  <si>
    <t>30. Інші прямі витрати</t>
  </si>
  <si>
    <t>30.</t>
  </si>
  <si>
    <t>Вінші</t>
  </si>
  <si>
    <t>31. Утримання консьєржів</t>
  </si>
  <si>
    <t>31.</t>
  </si>
  <si>
    <t>Вкон</t>
  </si>
  <si>
    <t>32. Утримання вбудованих</t>
  </si>
  <si>
    <t>паркінгів</t>
  </si>
  <si>
    <t>32.</t>
  </si>
  <si>
    <t>Впарк</t>
  </si>
  <si>
    <t>Внакл</t>
  </si>
  <si>
    <t>Взаг</t>
  </si>
  <si>
    <t>Воснзас</t>
  </si>
  <si>
    <t>Вохорпр</t>
  </si>
  <si>
    <t>Вохорвир</t>
  </si>
  <si>
    <t>Вадм</t>
  </si>
  <si>
    <t>Вапвир</t>
  </si>
  <si>
    <t>Ввирперс</t>
  </si>
  <si>
    <t>Вапупр</t>
  </si>
  <si>
    <t>Ввідрупр</t>
  </si>
  <si>
    <t>Ввідрвир</t>
  </si>
  <si>
    <t>Вохорадм</t>
  </si>
  <si>
    <t>Вканц</t>
  </si>
  <si>
    <t>Вконс</t>
  </si>
  <si>
    <t>Взаггосп</t>
  </si>
  <si>
    <t>Воснзасгосп</t>
  </si>
  <si>
    <t>Вохпраці</t>
  </si>
  <si>
    <t>Вкадри</t>
  </si>
  <si>
    <t>Вподатки</t>
  </si>
  <si>
    <t>На утримання апарату упр. вироб.</t>
  </si>
  <si>
    <t>На службові відрядження</t>
  </si>
  <si>
    <t>На утримання виробн. персоналу</t>
  </si>
  <si>
    <t>На охорону праці</t>
  </si>
  <si>
    <t>На охорону об'єктів виробн. призн.</t>
  </si>
  <si>
    <t>Утримання апарату управління</t>
  </si>
  <si>
    <t>На охорону об'єктів адмін. призн.</t>
  </si>
  <si>
    <t>На консультації та аудит</t>
  </si>
  <si>
    <t>На канцелярські та техзасоби</t>
  </si>
  <si>
    <t>На оплату загального персоналу</t>
  </si>
  <si>
    <t>Амортизація ОЗ адмін. признач.</t>
  </si>
  <si>
    <t>Амортизація ОЗ виробн. признач.</t>
  </si>
  <si>
    <t>Утримання ОЗ виробн. признач.</t>
  </si>
  <si>
    <t>На утримання ОЗ загальногосп.</t>
  </si>
  <si>
    <t>Вамортвир</t>
  </si>
  <si>
    <t>Вамортадм</t>
  </si>
  <si>
    <t>На охорону праці та техбезпеки</t>
  </si>
  <si>
    <t>На підготовку кадрів</t>
  </si>
  <si>
    <t>На сплату податків, крім виробн.</t>
  </si>
  <si>
    <t>Інші витрати адмін. призначення</t>
  </si>
  <si>
    <t>33-34. Накладні витрати</t>
  </si>
  <si>
    <t>33-34.</t>
  </si>
  <si>
    <t>35. Загальновиробничі витрати</t>
  </si>
  <si>
    <t>35.</t>
  </si>
  <si>
    <t>36. Адміністративні витрати</t>
  </si>
  <si>
    <t>36.</t>
  </si>
  <si>
    <t>ЗАГАЛОМ</t>
  </si>
  <si>
    <t>Коефіцієнт витрат на експлуатацію</t>
  </si>
  <si>
    <t>Вартість вивезення твердих відх.</t>
  </si>
  <si>
    <t>Вартість вивезення негаб. відх.</t>
  </si>
  <si>
    <t>Вартість утилізації відходів</t>
  </si>
  <si>
    <t>На ТО тепломереж будинку</t>
  </si>
  <si>
    <t>На ТО мереж ГВП будинку</t>
  </si>
  <si>
    <t>На ТО мереж ХВП будинку</t>
  </si>
  <si>
    <t>На промивання систем опалення</t>
  </si>
  <si>
    <t>На гідровипробування</t>
  </si>
  <si>
    <t>На ліквідацію аварій в квартирах</t>
  </si>
  <si>
    <t>Вквартир</t>
  </si>
  <si>
    <t>Площа підвалів</t>
  </si>
  <si>
    <t>Тариф на 1 кв.м</t>
  </si>
  <si>
    <t>Кількість камер сміття</t>
  </si>
  <si>
    <t>Тариф на 1 камеру сміття</t>
  </si>
  <si>
    <t>на ТО протипожежної</t>
  </si>
  <si>
    <t>Врембуд</t>
  </si>
  <si>
    <t>Времспорт</t>
  </si>
  <si>
    <t>та на підкачування води</t>
  </si>
  <si>
    <t>1-6. Пусто</t>
  </si>
  <si>
    <t>1-6.</t>
  </si>
  <si>
    <t>коридорів, підвалів</t>
  </si>
  <si>
    <t>АЛГОРИТМ формування тарифів на послуги з утримання будинків і споруд та прибудинкових територій згідно з Порядком, затвердженим постановою КМУ від 12 липня 2005 р. № 560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</si>
</sst>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justify" vertical="center" wrapText="1"/>
    </xf>
    <xf numFmtId="2" fontId="3" fillId="0" borderId="0" xfId="0" applyNumberFormat="1" applyFont="1" applyAlignment="1">
      <alignment horizontal="justify" vertic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0" xfId="0" applyFont="1" applyAlignment="1">
      <alignment horizontal="justify" vertical="center" wrapText="1"/>
    </xf>
    <xf numFmtId="2" fontId="3" fillId="0" borderId="0" xfId="0" applyNumberFormat="1" applyFont="1" applyAlignment="1">
      <alignment horizontal="justify" vertical="center" wrapText="1"/>
    </xf>
    <xf numFmtId="2" fontId="0" fillId="0" borderId="1" xfId="0" applyNumberForma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6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27.7109375" style="0" customWidth="1"/>
    <col min="2" max="2" width="30.421875" style="0" customWidth="1"/>
    <col min="3" max="3" width="12.421875" style="0" customWidth="1"/>
    <col min="4" max="4" width="9.140625" style="1" customWidth="1"/>
  </cols>
  <sheetData>
    <row r="1" spans="1:4" ht="49.5" customHeight="1">
      <c r="A1" s="10" t="s">
        <v>270</v>
      </c>
      <c r="B1" s="10"/>
      <c r="C1" s="10"/>
      <c r="D1" s="11"/>
    </row>
    <row r="2" spans="1:4" ht="12" customHeight="1">
      <c r="A2" s="2"/>
      <c r="B2" s="2"/>
      <c r="C2" s="2"/>
      <c r="D2" s="3"/>
    </row>
    <row r="3" spans="1:4" ht="12.75">
      <c r="A3" s="4" t="s">
        <v>267</v>
      </c>
      <c r="B3" s="4" t="s">
        <v>268</v>
      </c>
      <c r="C3" s="4"/>
      <c r="D3" s="5">
        <v>0</v>
      </c>
    </row>
    <row r="4" spans="1:4" ht="12.75">
      <c r="A4" s="4"/>
      <c r="B4" s="4"/>
      <c r="C4" s="4"/>
      <c r="D4" s="5"/>
    </row>
    <row r="5" spans="1:4" ht="12.75">
      <c r="A5" s="4" t="s">
        <v>6</v>
      </c>
      <c r="B5" s="4" t="s">
        <v>16</v>
      </c>
      <c r="C5" s="4" t="s">
        <v>9</v>
      </c>
      <c r="D5" s="5">
        <f>SUM(D6:D10)/D11</f>
        <v>0.015857142857142858</v>
      </c>
    </row>
    <row r="6" spans="1:4" ht="12.75">
      <c r="A6" s="4" t="s">
        <v>7</v>
      </c>
      <c r="B6" s="4" t="s">
        <v>10</v>
      </c>
      <c r="C6" s="4" t="s">
        <v>0</v>
      </c>
      <c r="D6" s="12">
        <v>100</v>
      </c>
    </row>
    <row r="7" spans="1:4" ht="12.75">
      <c r="A7" s="4" t="s">
        <v>8</v>
      </c>
      <c r="B7" s="4" t="s">
        <v>11</v>
      </c>
      <c r="C7" s="4" t="s">
        <v>1</v>
      </c>
      <c r="D7" s="12">
        <v>1</v>
      </c>
    </row>
    <row r="8" spans="1:4" ht="12.75">
      <c r="A8" s="4"/>
      <c r="B8" s="4" t="s">
        <v>12</v>
      </c>
      <c r="C8" s="4" t="s">
        <v>2</v>
      </c>
      <c r="D8" s="12">
        <v>0</v>
      </c>
    </row>
    <row r="9" spans="1:4" ht="12.75">
      <c r="A9" s="4"/>
      <c r="B9" s="4" t="s">
        <v>13</v>
      </c>
      <c r="C9" s="4" t="s">
        <v>3</v>
      </c>
      <c r="D9" s="12">
        <v>10</v>
      </c>
    </row>
    <row r="10" spans="1:4" ht="12.75">
      <c r="A10" s="4"/>
      <c r="B10" s="4" t="s">
        <v>14</v>
      </c>
      <c r="C10" s="4" t="s">
        <v>4</v>
      </c>
      <c r="D10" s="12">
        <v>0</v>
      </c>
    </row>
    <row r="11" spans="1:4" ht="12.75">
      <c r="A11" s="4"/>
      <c r="B11" s="4" t="s">
        <v>15</v>
      </c>
      <c r="C11" s="4" t="s">
        <v>5</v>
      </c>
      <c r="D11" s="12">
        <v>7000</v>
      </c>
    </row>
    <row r="12" spans="1:4" ht="12.75">
      <c r="A12" s="4"/>
      <c r="B12" s="4"/>
      <c r="C12" s="4"/>
      <c r="D12" s="5"/>
    </row>
    <row r="13" spans="1:4" ht="12.75">
      <c r="A13" s="4" t="s">
        <v>17</v>
      </c>
      <c r="B13" s="4" t="s">
        <v>21</v>
      </c>
      <c r="C13" s="4" t="s">
        <v>20</v>
      </c>
      <c r="D13" s="5">
        <f>SUM(D14:D18)/D19</f>
        <v>0.016142857142857143</v>
      </c>
    </row>
    <row r="14" spans="1:4" ht="12.75">
      <c r="A14" s="4" t="s">
        <v>7</v>
      </c>
      <c r="B14" s="4" t="s">
        <v>10</v>
      </c>
      <c r="C14" s="4" t="s">
        <v>0</v>
      </c>
      <c r="D14" s="12">
        <v>100</v>
      </c>
    </row>
    <row r="15" spans="1:4" ht="12.75">
      <c r="A15" s="4" t="s">
        <v>18</v>
      </c>
      <c r="B15" s="4" t="s">
        <v>11</v>
      </c>
      <c r="C15" s="4" t="s">
        <v>1</v>
      </c>
      <c r="D15" s="12">
        <v>1</v>
      </c>
    </row>
    <row r="16" spans="1:4" ht="12.75">
      <c r="A16" s="4" t="s">
        <v>19</v>
      </c>
      <c r="B16" s="4" t="s">
        <v>12</v>
      </c>
      <c r="C16" s="4" t="s">
        <v>2</v>
      </c>
      <c r="D16" s="12">
        <v>0</v>
      </c>
    </row>
    <row r="17" spans="1:4" ht="12.75">
      <c r="A17" s="4"/>
      <c r="B17" s="4" t="s">
        <v>13</v>
      </c>
      <c r="C17" s="4" t="s">
        <v>3</v>
      </c>
      <c r="D17" s="12">
        <v>12</v>
      </c>
    </row>
    <row r="18" spans="1:4" ht="12.75">
      <c r="A18" s="4"/>
      <c r="B18" s="4" t="s">
        <v>14</v>
      </c>
      <c r="C18" s="4" t="s">
        <v>4</v>
      </c>
      <c r="D18" s="12">
        <v>0</v>
      </c>
    </row>
    <row r="19" spans="1:4" ht="12.75">
      <c r="A19" s="4"/>
      <c r="B19" s="4" t="s">
        <v>15</v>
      </c>
      <c r="C19" s="4" t="s">
        <v>5</v>
      </c>
      <c r="D19" s="12">
        <v>7000</v>
      </c>
    </row>
    <row r="20" spans="1:4" ht="12.75">
      <c r="A20" s="4"/>
      <c r="B20" s="4"/>
      <c r="C20" s="4"/>
      <c r="D20" s="5"/>
    </row>
    <row r="21" spans="1:4" ht="12.75">
      <c r="A21" s="4" t="s">
        <v>22</v>
      </c>
      <c r="B21" s="4" t="s">
        <v>26</v>
      </c>
      <c r="C21" s="4" t="s">
        <v>27</v>
      </c>
      <c r="D21" s="5">
        <f>(D22+D27+D31+(D34/36+D35/48)*D36)/D19</f>
        <v>0.008659297052154196</v>
      </c>
    </row>
    <row r="22" spans="1:4" ht="12.75">
      <c r="A22" s="4" t="s">
        <v>23</v>
      </c>
      <c r="B22" s="6" t="s">
        <v>249</v>
      </c>
      <c r="C22" s="6" t="s">
        <v>28</v>
      </c>
      <c r="D22" s="7">
        <f>D23*D24*D25*D26/D19</f>
        <v>3.2142857142857144</v>
      </c>
    </row>
    <row r="23" spans="1:4" ht="12.75">
      <c r="A23" s="4" t="s">
        <v>24</v>
      </c>
      <c r="B23" s="4" t="s">
        <v>41</v>
      </c>
      <c r="C23" s="4" t="s">
        <v>31</v>
      </c>
      <c r="D23" s="12">
        <v>3</v>
      </c>
    </row>
    <row r="24" spans="1:4" ht="12.75">
      <c r="A24" s="4" t="s">
        <v>25</v>
      </c>
      <c r="B24" s="4" t="s">
        <v>42</v>
      </c>
      <c r="C24" s="4" t="s">
        <v>32</v>
      </c>
      <c r="D24" s="12">
        <v>5</v>
      </c>
    </row>
    <row r="25" spans="1:4" ht="12.75">
      <c r="A25" s="4"/>
      <c r="B25" s="4" t="s">
        <v>43</v>
      </c>
      <c r="C25" s="4" t="s">
        <v>33</v>
      </c>
      <c r="D25" s="12">
        <v>50</v>
      </c>
    </row>
    <row r="26" spans="1:4" ht="12.75">
      <c r="A26" s="4"/>
      <c r="B26" s="4" t="s">
        <v>44</v>
      </c>
      <c r="C26" s="4" t="s">
        <v>50</v>
      </c>
      <c r="D26" s="12">
        <v>30</v>
      </c>
    </row>
    <row r="27" spans="1:4" ht="12.75">
      <c r="A27" s="4"/>
      <c r="B27" s="6" t="s">
        <v>250</v>
      </c>
      <c r="C27" s="6" t="s">
        <v>29</v>
      </c>
      <c r="D27" s="7">
        <f>D28*D29*D30/D19</f>
        <v>12.857142857142858</v>
      </c>
    </row>
    <row r="28" spans="1:4" ht="12.75">
      <c r="A28" s="4"/>
      <c r="B28" s="4" t="s">
        <v>45</v>
      </c>
      <c r="C28" s="4" t="s">
        <v>36</v>
      </c>
      <c r="D28" s="12">
        <v>360</v>
      </c>
    </row>
    <row r="29" spans="1:4" ht="12.75">
      <c r="A29" s="4"/>
      <c r="B29" s="4" t="s">
        <v>46</v>
      </c>
      <c r="C29" s="4" t="s">
        <v>37</v>
      </c>
      <c r="D29" s="12">
        <v>5</v>
      </c>
    </row>
    <row r="30" spans="1:4" ht="12.75">
      <c r="A30" s="4"/>
      <c r="B30" s="4" t="s">
        <v>43</v>
      </c>
      <c r="C30" s="4" t="s">
        <v>38</v>
      </c>
      <c r="D30" s="12">
        <v>50</v>
      </c>
    </row>
    <row r="31" spans="1:4" ht="12.75">
      <c r="A31" s="4"/>
      <c r="B31" s="6" t="s">
        <v>251</v>
      </c>
      <c r="C31" s="6" t="s">
        <v>30</v>
      </c>
      <c r="D31" s="7">
        <f>D32*D33/D19</f>
        <v>28.571428571428573</v>
      </c>
    </row>
    <row r="32" spans="1:4" ht="12.75">
      <c r="A32" s="4"/>
      <c r="B32" s="4" t="s">
        <v>47</v>
      </c>
      <c r="C32" s="4" t="s">
        <v>39</v>
      </c>
      <c r="D32" s="12">
        <v>1000</v>
      </c>
    </row>
    <row r="33" spans="1:4" ht="12.75">
      <c r="A33" s="4"/>
      <c r="B33" s="4" t="s">
        <v>43</v>
      </c>
      <c r="C33" s="4" t="s">
        <v>40</v>
      </c>
      <c r="D33" s="12">
        <v>200</v>
      </c>
    </row>
    <row r="34" spans="1:4" ht="12.75">
      <c r="A34" s="4"/>
      <c r="B34" s="4" t="s">
        <v>48</v>
      </c>
      <c r="C34" s="4" t="s">
        <v>34</v>
      </c>
      <c r="D34" s="12">
        <v>500</v>
      </c>
    </row>
    <row r="35" spans="1:4" ht="12.75">
      <c r="A35" s="4"/>
      <c r="B35" s="4" t="s">
        <v>49</v>
      </c>
      <c r="C35" s="4" t="s">
        <v>35</v>
      </c>
      <c r="D35" s="12">
        <v>100</v>
      </c>
    </row>
    <row r="36" spans="1:4" ht="12.75">
      <c r="A36" s="4"/>
      <c r="B36" s="4" t="s">
        <v>248</v>
      </c>
      <c r="C36" s="4" t="s">
        <v>51</v>
      </c>
      <c r="D36" s="12">
        <v>1</v>
      </c>
    </row>
    <row r="37" spans="1:4" ht="12.75">
      <c r="A37" s="4"/>
      <c r="B37" s="4"/>
      <c r="C37" s="4"/>
      <c r="D37" s="5"/>
    </row>
    <row r="38" spans="1:4" ht="12.75">
      <c r="A38" s="4" t="s">
        <v>52</v>
      </c>
      <c r="B38" s="4" t="s">
        <v>55</v>
      </c>
      <c r="C38" s="4" t="s">
        <v>20</v>
      </c>
      <c r="D38" s="5">
        <f>SUM(D39:D43)/D44</f>
        <v>0.018714285714285715</v>
      </c>
    </row>
    <row r="39" spans="1:4" ht="12.75">
      <c r="A39" s="4" t="s">
        <v>7</v>
      </c>
      <c r="B39" s="4" t="s">
        <v>10</v>
      </c>
      <c r="C39" s="4" t="s">
        <v>0</v>
      </c>
      <c r="D39" s="12">
        <v>100</v>
      </c>
    </row>
    <row r="40" spans="1:4" ht="12.75">
      <c r="A40" s="4" t="s">
        <v>53</v>
      </c>
      <c r="B40" s="4" t="s">
        <v>11</v>
      </c>
      <c r="C40" s="4" t="s">
        <v>1</v>
      </c>
      <c r="D40" s="12">
        <v>20</v>
      </c>
    </row>
    <row r="41" spans="1:4" ht="12.75">
      <c r="A41" s="4" t="s">
        <v>54</v>
      </c>
      <c r="B41" s="4" t="s">
        <v>12</v>
      </c>
      <c r="C41" s="4" t="s">
        <v>2</v>
      </c>
      <c r="D41" s="12">
        <v>1</v>
      </c>
    </row>
    <row r="42" spans="1:4" ht="12.75">
      <c r="A42" s="4"/>
      <c r="B42" s="4" t="s">
        <v>13</v>
      </c>
      <c r="C42" s="4" t="s">
        <v>3</v>
      </c>
      <c r="D42" s="12">
        <v>5</v>
      </c>
    </row>
    <row r="43" spans="1:4" ht="12.75">
      <c r="A43" s="4"/>
      <c r="B43" s="4" t="s">
        <v>14</v>
      </c>
      <c r="C43" s="4" t="s">
        <v>4</v>
      </c>
      <c r="D43" s="12">
        <v>5</v>
      </c>
    </row>
    <row r="44" spans="1:4" ht="12.75">
      <c r="A44" s="4"/>
      <c r="B44" s="4" t="s">
        <v>15</v>
      </c>
      <c r="C44" s="4" t="s">
        <v>5</v>
      </c>
      <c r="D44" s="12">
        <f>D19</f>
        <v>7000</v>
      </c>
    </row>
    <row r="45" spans="1:4" ht="12.75">
      <c r="A45" s="4"/>
      <c r="B45" s="4"/>
      <c r="C45" s="4"/>
      <c r="D45" s="5"/>
    </row>
    <row r="46" spans="1:4" ht="12.75">
      <c r="A46" s="4" t="s">
        <v>56</v>
      </c>
      <c r="B46" s="4" t="s">
        <v>59</v>
      </c>
      <c r="C46" s="4" t="s">
        <v>60</v>
      </c>
      <c r="D46" s="5">
        <f>D47/D48</f>
        <v>0.0072992700729927005</v>
      </c>
    </row>
    <row r="47" spans="1:4" ht="12.75">
      <c r="A47" s="4" t="s">
        <v>57</v>
      </c>
      <c r="B47" s="4" t="s">
        <v>63</v>
      </c>
      <c r="C47" s="4" t="s">
        <v>61</v>
      </c>
      <c r="D47" s="12">
        <v>50</v>
      </c>
    </row>
    <row r="48" spans="1:4" ht="12.75">
      <c r="A48" s="4" t="s">
        <v>58</v>
      </c>
      <c r="B48" s="4" t="s">
        <v>64</v>
      </c>
      <c r="C48" s="4" t="s">
        <v>62</v>
      </c>
      <c r="D48" s="12">
        <f>D19-150</f>
        <v>6850</v>
      </c>
    </row>
    <row r="49" spans="1:4" ht="12.75">
      <c r="A49" s="4"/>
      <c r="B49" s="4"/>
      <c r="C49" s="4"/>
      <c r="D49" s="5"/>
    </row>
    <row r="50" spans="1:4" ht="12.75">
      <c r="A50" s="4"/>
      <c r="B50" s="4"/>
      <c r="C50" s="4"/>
      <c r="D50" s="5"/>
    </row>
    <row r="51" spans="1:4" ht="12.75">
      <c r="A51" s="4" t="s">
        <v>65</v>
      </c>
      <c r="B51" s="4" t="s">
        <v>68</v>
      </c>
      <c r="C51" s="4" t="s">
        <v>69</v>
      </c>
      <c r="D51" s="5">
        <f>SUM(D52:D56)/D57</f>
        <v>0.010142857142857143</v>
      </c>
    </row>
    <row r="52" spans="1:4" ht="12.75">
      <c r="A52" s="4" t="s">
        <v>66</v>
      </c>
      <c r="B52" s="4" t="s">
        <v>10</v>
      </c>
      <c r="C52" s="4" t="s">
        <v>0</v>
      </c>
      <c r="D52" s="12">
        <v>50</v>
      </c>
    </row>
    <row r="53" spans="1:4" ht="12.75">
      <c r="A53" s="4" t="s">
        <v>67</v>
      </c>
      <c r="B53" s="4" t="s">
        <v>11</v>
      </c>
      <c r="C53" s="4" t="s">
        <v>1</v>
      </c>
      <c r="D53" s="12">
        <v>10</v>
      </c>
    </row>
    <row r="54" spans="1:4" ht="12.75">
      <c r="A54" s="4"/>
      <c r="B54" s="4" t="s">
        <v>12</v>
      </c>
      <c r="C54" s="4" t="s">
        <v>2</v>
      </c>
      <c r="D54" s="12">
        <v>1</v>
      </c>
    </row>
    <row r="55" spans="1:4" ht="12.75">
      <c r="A55" s="4"/>
      <c r="B55" s="4" t="s">
        <v>13</v>
      </c>
      <c r="C55" s="4" t="s">
        <v>3</v>
      </c>
      <c r="D55" s="12">
        <v>5</v>
      </c>
    </row>
    <row r="56" spans="1:4" ht="12.75">
      <c r="A56" s="4"/>
      <c r="B56" s="4" t="s">
        <v>14</v>
      </c>
      <c r="C56" s="4" t="s">
        <v>4</v>
      </c>
      <c r="D56" s="12">
        <v>5</v>
      </c>
    </row>
    <row r="57" spans="1:4" ht="12.75">
      <c r="A57" s="4"/>
      <c r="B57" s="4" t="s">
        <v>15</v>
      </c>
      <c r="C57" s="4" t="s">
        <v>5</v>
      </c>
      <c r="D57" s="12">
        <f>D19</f>
        <v>7000</v>
      </c>
    </row>
    <row r="58" spans="1:4" ht="12.75">
      <c r="A58" s="4"/>
      <c r="B58" s="4"/>
      <c r="C58" s="4"/>
      <c r="D58" s="5"/>
    </row>
    <row r="59" spans="1:4" ht="12.75">
      <c r="A59" s="4" t="s">
        <v>70</v>
      </c>
      <c r="B59" s="4" t="s">
        <v>82</v>
      </c>
      <c r="C59" s="4" t="s">
        <v>76</v>
      </c>
      <c r="D59" s="5">
        <f>SUM(D60:H65)/D19</f>
        <v>0.027428571428571427</v>
      </c>
    </row>
    <row r="60" spans="1:4" ht="12.75">
      <c r="A60" s="4" t="s">
        <v>57</v>
      </c>
      <c r="B60" s="4" t="s">
        <v>252</v>
      </c>
      <c r="C60" s="4" t="s">
        <v>77</v>
      </c>
      <c r="D60" s="12">
        <v>50</v>
      </c>
    </row>
    <row r="61" spans="1:4" ht="12.75">
      <c r="A61" s="4" t="s">
        <v>71</v>
      </c>
      <c r="B61" s="4" t="s">
        <v>253</v>
      </c>
      <c r="C61" s="4" t="s">
        <v>78</v>
      </c>
      <c r="D61" s="12">
        <v>50</v>
      </c>
    </row>
    <row r="62" spans="1:4" ht="12.75">
      <c r="A62" s="4" t="s">
        <v>72</v>
      </c>
      <c r="B62" s="4" t="s">
        <v>254</v>
      </c>
      <c r="C62" s="4" t="s">
        <v>79</v>
      </c>
      <c r="D62" s="12">
        <v>37</v>
      </c>
    </row>
    <row r="63" spans="1:4" ht="12.75">
      <c r="A63" s="4" t="s">
        <v>73</v>
      </c>
      <c r="B63" s="4" t="s">
        <v>255</v>
      </c>
      <c r="C63" s="4" t="s">
        <v>80</v>
      </c>
      <c r="D63" s="12">
        <v>28</v>
      </c>
    </row>
    <row r="64" spans="1:4" ht="12.75">
      <c r="A64" s="4" t="s">
        <v>74</v>
      </c>
      <c r="B64" s="4" t="s">
        <v>256</v>
      </c>
      <c r="C64" s="4" t="s">
        <v>81</v>
      </c>
      <c r="D64" s="12">
        <v>15</v>
      </c>
    </row>
    <row r="65" spans="1:4" ht="12.75">
      <c r="A65" s="4" t="s">
        <v>75</v>
      </c>
      <c r="B65" s="4" t="s">
        <v>257</v>
      </c>
      <c r="C65" s="4" t="s">
        <v>258</v>
      </c>
      <c r="D65" s="12">
        <v>12</v>
      </c>
    </row>
    <row r="66" spans="1:4" ht="12.75">
      <c r="A66" s="4"/>
      <c r="B66" s="4"/>
      <c r="C66" s="4"/>
      <c r="D66" s="5"/>
    </row>
    <row r="67" spans="1:4" ht="12.75">
      <c r="A67" s="4" t="s">
        <v>83</v>
      </c>
      <c r="B67" s="4" t="s">
        <v>85</v>
      </c>
      <c r="C67" s="4" t="s">
        <v>69</v>
      </c>
      <c r="D67" s="5">
        <f>(D68*D69+D70*D71)/D19</f>
        <v>0.009642857142857142</v>
      </c>
    </row>
    <row r="68" spans="1:4" ht="12.75">
      <c r="A68" s="4" t="s">
        <v>84</v>
      </c>
      <c r="B68" s="4" t="s">
        <v>259</v>
      </c>
      <c r="C68" s="4" t="s">
        <v>86</v>
      </c>
      <c r="D68" s="12">
        <v>1250</v>
      </c>
    </row>
    <row r="69" spans="1:4" ht="12.75">
      <c r="A69" s="4"/>
      <c r="B69" s="4" t="s">
        <v>260</v>
      </c>
      <c r="C69" s="4" t="s">
        <v>87</v>
      </c>
      <c r="D69" s="12">
        <v>0.05</v>
      </c>
    </row>
    <row r="70" spans="1:4" ht="12.75">
      <c r="A70" s="4"/>
      <c r="B70" s="4" t="s">
        <v>261</v>
      </c>
      <c r="C70" s="4" t="s">
        <v>88</v>
      </c>
      <c r="D70" s="12">
        <v>1</v>
      </c>
    </row>
    <row r="71" spans="1:4" ht="12.75">
      <c r="A71" s="4"/>
      <c r="B71" s="4" t="s">
        <v>262</v>
      </c>
      <c r="C71" s="4" t="s">
        <v>89</v>
      </c>
      <c r="D71" s="12">
        <v>5</v>
      </c>
    </row>
    <row r="72" spans="1:4" ht="12.75">
      <c r="A72" s="4"/>
      <c r="B72" s="4"/>
      <c r="C72" s="4"/>
      <c r="D72" s="5"/>
    </row>
    <row r="73" spans="1:4" ht="12.75">
      <c r="A73" s="4" t="s">
        <v>102</v>
      </c>
      <c r="B73" s="4" t="s">
        <v>91</v>
      </c>
      <c r="C73" s="4" t="s">
        <v>103</v>
      </c>
      <c r="D73" s="5">
        <v>0</v>
      </c>
    </row>
    <row r="74" spans="1:4" ht="12.75">
      <c r="A74" s="4" t="s">
        <v>101</v>
      </c>
      <c r="B74" s="4"/>
      <c r="C74" s="4"/>
      <c r="D74" s="5"/>
    </row>
    <row r="75" spans="1:4" ht="12.75">
      <c r="A75" s="4"/>
      <c r="B75" s="4"/>
      <c r="C75" s="4"/>
      <c r="D75" s="5"/>
    </row>
    <row r="76" spans="1:4" ht="12.75">
      <c r="A76" s="4" t="s">
        <v>97</v>
      </c>
      <c r="B76" s="4" t="s">
        <v>98</v>
      </c>
      <c r="C76" s="4" t="s">
        <v>92</v>
      </c>
      <c r="D76" s="5">
        <f>SUM(D77:D81)*D82/D83/D19</f>
        <v>0.005371428571428571</v>
      </c>
    </row>
    <row r="77" spans="1:4" ht="12.75">
      <c r="A77" s="4" t="s">
        <v>90</v>
      </c>
      <c r="B77" s="4" t="s">
        <v>10</v>
      </c>
      <c r="C77" s="4" t="s">
        <v>0</v>
      </c>
      <c r="D77" s="12">
        <v>20</v>
      </c>
    </row>
    <row r="78" spans="1:4" ht="12.75">
      <c r="A78" s="4"/>
      <c r="B78" s="4" t="s">
        <v>11</v>
      </c>
      <c r="C78" s="4" t="s">
        <v>1</v>
      </c>
      <c r="D78" s="12">
        <v>20</v>
      </c>
    </row>
    <row r="79" spans="1:4" ht="12.75">
      <c r="A79" s="4"/>
      <c r="B79" s="4" t="s">
        <v>12</v>
      </c>
      <c r="C79" s="4" t="s">
        <v>2</v>
      </c>
      <c r="D79" s="12">
        <v>1</v>
      </c>
    </row>
    <row r="80" spans="1:4" ht="12.75">
      <c r="A80" s="4"/>
      <c r="B80" s="4" t="s">
        <v>13</v>
      </c>
      <c r="C80" s="4" t="s">
        <v>3</v>
      </c>
      <c r="D80" s="12">
        <v>1</v>
      </c>
    </row>
    <row r="81" spans="1:4" ht="12.75">
      <c r="A81" s="4"/>
      <c r="B81" s="4" t="s">
        <v>14</v>
      </c>
      <c r="C81" s="4" t="s">
        <v>4</v>
      </c>
      <c r="D81" s="12">
        <v>5</v>
      </c>
    </row>
    <row r="82" spans="1:4" ht="12.75">
      <c r="A82" s="4"/>
      <c r="B82" s="4" t="s">
        <v>95</v>
      </c>
      <c r="C82" s="4" t="s">
        <v>93</v>
      </c>
      <c r="D82" s="12">
        <v>4</v>
      </c>
    </row>
    <row r="83" spans="1:4" ht="12.75">
      <c r="A83" s="4"/>
      <c r="B83" s="4" t="s">
        <v>96</v>
      </c>
      <c r="C83" s="4" t="s">
        <v>94</v>
      </c>
      <c r="D83" s="12">
        <v>5</v>
      </c>
    </row>
    <row r="84" spans="1:4" ht="12.75">
      <c r="A84" s="4"/>
      <c r="B84" s="4"/>
      <c r="C84" s="4"/>
      <c r="D84" s="5"/>
    </row>
    <row r="85" spans="1:4" ht="12.75">
      <c r="A85" s="4" t="s">
        <v>99</v>
      </c>
      <c r="B85" s="4" t="s">
        <v>100</v>
      </c>
      <c r="C85" s="4" t="s">
        <v>106</v>
      </c>
      <c r="D85" s="5">
        <f>(D86+B88)/D19</f>
        <v>0.002142857142857143</v>
      </c>
    </row>
    <row r="86" spans="1:4" ht="12.75">
      <c r="A86" s="4" t="s">
        <v>263</v>
      </c>
      <c r="B86" s="4" t="s">
        <v>108</v>
      </c>
      <c r="C86" s="4" t="s">
        <v>107</v>
      </c>
      <c r="D86" s="12">
        <v>15</v>
      </c>
    </row>
    <row r="87" spans="1:4" ht="12.75">
      <c r="A87" s="4" t="s">
        <v>104</v>
      </c>
      <c r="B87" s="4" t="s">
        <v>109</v>
      </c>
      <c r="C87" s="4" t="s">
        <v>34</v>
      </c>
      <c r="D87" s="12">
        <v>10</v>
      </c>
    </row>
    <row r="88" spans="1:4" ht="12.75">
      <c r="A88" s="4" t="s">
        <v>105</v>
      </c>
      <c r="B88" s="4"/>
      <c r="C88" s="4"/>
      <c r="D88" s="5"/>
    </row>
    <row r="89" spans="1:4" ht="12.75">
      <c r="A89" s="4"/>
      <c r="B89" s="4"/>
      <c r="C89" s="4"/>
      <c r="D89" s="5"/>
    </row>
    <row r="90" spans="1:4" ht="12.75">
      <c r="A90" s="4" t="s">
        <v>110</v>
      </c>
      <c r="B90" s="4" t="s">
        <v>113</v>
      </c>
      <c r="C90" s="4" t="s">
        <v>114</v>
      </c>
      <c r="D90" s="5">
        <f>D91*D92/12/D19</f>
        <v>0.008571428571428572</v>
      </c>
    </row>
    <row r="91" spans="1:4" ht="12.75">
      <c r="A91" s="4" t="s">
        <v>111</v>
      </c>
      <c r="B91" s="4" t="s">
        <v>117</v>
      </c>
      <c r="C91" s="4" t="s">
        <v>115</v>
      </c>
      <c r="D91" s="12">
        <v>20</v>
      </c>
    </row>
    <row r="92" spans="1:4" ht="12.75">
      <c r="A92" s="4" t="s">
        <v>112</v>
      </c>
      <c r="B92" s="4" t="s">
        <v>118</v>
      </c>
      <c r="C92" s="4" t="s">
        <v>116</v>
      </c>
      <c r="D92" s="12">
        <v>36</v>
      </c>
    </row>
    <row r="93" spans="1:4" ht="12.75">
      <c r="A93" s="4"/>
      <c r="B93" s="4"/>
      <c r="C93" s="4"/>
      <c r="D93" s="5"/>
    </row>
    <row r="94" spans="1:4" ht="12.75">
      <c r="A94" s="4" t="s">
        <v>119</v>
      </c>
      <c r="B94" s="4" t="s">
        <v>122</v>
      </c>
      <c r="C94" s="4" t="s">
        <v>264</v>
      </c>
      <c r="D94" s="12">
        <f>1000/12/D19</f>
        <v>0.011904761904761904</v>
      </c>
    </row>
    <row r="95" spans="1:4" ht="12.75">
      <c r="A95" s="4" t="s">
        <v>120</v>
      </c>
      <c r="B95" s="4"/>
      <c r="C95" s="4"/>
      <c r="D95" s="5"/>
    </row>
    <row r="96" spans="1:4" ht="12.75">
      <c r="A96" s="4" t="s">
        <v>121</v>
      </c>
      <c r="B96" s="4"/>
      <c r="C96" s="4"/>
      <c r="D96" s="5"/>
    </row>
    <row r="97" spans="1:4" ht="12.75">
      <c r="A97" s="4"/>
      <c r="B97" s="4"/>
      <c r="C97" s="4"/>
      <c r="D97" s="5"/>
    </row>
    <row r="98" spans="1:4" ht="12.75">
      <c r="A98" s="4" t="s">
        <v>123</v>
      </c>
      <c r="B98" s="4" t="s">
        <v>126</v>
      </c>
      <c r="C98" s="4" t="s">
        <v>265</v>
      </c>
      <c r="D98" s="5">
        <f>SUM(D99:D103)/D19</f>
        <v>0.005571428571428572</v>
      </c>
    </row>
    <row r="99" spans="1:4" ht="12.75">
      <c r="A99" s="4" t="s">
        <v>124</v>
      </c>
      <c r="B99" s="4" t="s">
        <v>10</v>
      </c>
      <c r="C99" s="4" t="s">
        <v>0</v>
      </c>
      <c r="D99" s="12">
        <v>10</v>
      </c>
    </row>
    <row r="100" spans="1:4" ht="12.75">
      <c r="A100" s="4" t="s">
        <v>125</v>
      </c>
      <c r="B100" s="4" t="s">
        <v>11</v>
      </c>
      <c r="C100" s="4" t="s">
        <v>1</v>
      </c>
      <c r="D100" s="12">
        <v>2</v>
      </c>
    </row>
    <row r="101" spans="1:4" ht="12.75">
      <c r="A101" s="4"/>
      <c r="B101" s="4" t="s">
        <v>12</v>
      </c>
      <c r="C101" s="4" t="s">
        <v>2</v>
      </c>
      <c r="D101" s="12">
        <v>5</v>
      </c>
    </row>
    <row r="102" spans="1:4" ht="12.75">
      <c r="A102" s="4"/>
      <c r="B102" s="4" t="s">
        <v>13</v>
      </c>
      <c r="C102" s="4" t="s">
        <v>3</v>
      </c>
      <c r="D102" s="12">
        <v>20</v>
      </c>
    </row>
    <row r="103" spans="1:4" ht="12.75">
      <c r="A103" s="4"/>
      <c r="B103" s="4" t="s">
        <v>14</v>
      </c>
      <c r="C103" s="4" t="s">
        <v>4</v>
      </c>
      <c r="D103" s="12">
        <v>2</v>
      </c>
    </row>
    <row r="104" spans="1:4" ht="12.75">
      <c r="A104" s="4"/>
      <c r="B104" s="4"/>
      <c r="C104" s="4"/>
      <c r="D104" s="5"/>
    </row>
    <row r="105" spans="1:4" ht="12.75">
      <c r="A105" s="4" t="s">
        <v>128</v>
      </c>
      <c r="B105" s="4" t="s">
        <v>127</v>
      </c>
      <c r="C105" s="4" t="s">
        <v>129</v>
      </c>
      <c r="D105" s="5">
        <f>(D106*D108*D110+D107*D109*D111)*D112/D19</f>
        <v>0.014994285714285713</v>
      </c>
    </row>
    <row r="106" spans="1:4" ht="12.75">
      <c r="A106" s="4" t="s">
        <v>130</v>
      </c>
      <c r="B106" s="4" t="s">
        <v>137</v>
      </c>
      <c r="C106" s="4" t="s">
        <v>131</v>
      </c>
      <c r="D106" s="12">
        <v>80</v>
      </c>
    </row>
    <row r="107" spans="1:4" ht="12.75">
      <c r="A107" s="4"/>
      <c r="B107" s="4" t="s">
        <v>138</v>
      </c>
      <c r="C107" s="4" t="s">
        <v>132</v>
      </c>
      <c r="D107" s="12">
        <v>40</v>
      </c>
    </row>
    <row r="108" spans="1:4" ht="12.75">
      <c r="A108" s="4"/>
      <c r="B108" s="4" t="s">
        <v>139</v>
      </c>
      <c r="C108" s="4" t="s">
        <v>133</v>
      </c>
      <c r="D108" s="12">
        <v>0.1</v>
      </c>
    </row>
    <row r="109" spans="1:4" ht="12.75">
      <c r="A109" s="4"/>
      <c r="B109" s="4" t="s">
        <v>140</v>
      </c>
      <c r="C109" s="4" t="s">
        <v>134</v>
      </c>
      <c r="D109" s="12">
        <v>0.1</v>
      </c>
    </row>
    <row r="110" spans="1:4" ht="12.75">
      <c r="A110" s="4"/>
      <c r="B110" s="4" t="s">
        <v>142</v>
      </c>
      <c r="C110" s="4" t="s">
        <v>135</v>
      </c>
      <c r="D110" s="12">
        <v>10</v>
      </c>
    </row>
    <row r="111" spans="1:4" ht="12.75">
      <c r="A111" s="4"/>
      <c r="B111" s="4" t="s">
        <v>141</v>
      </c>
      <c r="C111" s="4" t="s">
        <v>136</v>
      </c>
      <c r="D111" s="12">
        <v>12</v>
      </c>
    </row>
    <row r="112" spans="1:4" ht="12.75">
      <c r="A112" s="4"/>
      <c r="B112" s="4" t="s">
        <v>143</v>
      </c>
      <c r="C112" s="4" t="s">
        <v>33</v>
      </c>
      <c r="D112" s="12">
        <v>0.82</v>
      </c>
    </row>
    <row r="113" spans="1:4" ht="12.75">
      <c r="A113" s="4"/>
      <c r="B113" s="4"/>
      <c r="C113" s="4"/>
      <c r="D113" s="5"/>
    </row>
    <row r="114" spans="1:4" ht="12.75">
      <c r="A114" s="4" t="s">
        <v>144</v>
      </c>
      <c r="B114" s="4" t="s">
        <v>145</v>
      </c>
      <c r="C114" s="4" t="s">
        <v>146</v>
      </c>
      <c r="D114" s="5">
        <f>(D115+D116)/12/D19</f>
        <v>0.014285714285714285</v>
      </c>
    </row>
    <row r="115" spans="1:4" ht="12.75">
      <c r="A115" s="4" t="s">
        <v>147</v>
      </c>
      <c r="B115" s="4" t="s">
        <v>150</v>
      </c>
      <c r="C115" s="4" t="s">
        <v>148</v>
      </c>
      <c r="D115" s="12">
        <v>1000</v>
      </c>
    </row>
    <row r="116" spans="1:4" ht="12.75">
      <c r="A116" s="4"/>
      <c r="B116" s="4" t="s">
        <v>151</v>
      </c>
      <c r="C116" s="4" t="s">
        <v>149</v>
      </c>
      <c r="D116" s="12">
        <v>200</v>
      </c>
    </row>
    <row r="117" spans="1:4" ht="12.75">
      <c r="A117" s="4"/>
      <c r="B117" s="4"/>
      <c r="C117" s="4"/>
      <c r="D117" s="5"/>
    </row>
    <row r="118" spans="1:4" ht="12.75">
      <c r="A118" s="4" t="s">
        <v>152</v>
      </c>
      <c r="B118" s="4" t="s">
        <v>154</v>
      </c>
      <c r="C118" s="4" t="s">
        <v>155</v>
      </c>
      <c r="D118" s="12">
        <f>100/D19</f>
        <v>0.014285714285714285</v>
      </c>
    </row>
    <row r="119" spans="1:4" ht="12.75">
      <c r="A119" s="4" t="s">
        <v>153</v>
      </c>
      <c r="B119" s="4"/>
      <c r="C119" s="4"/>
      <c r="D119" s="5"/>
    </row>
    <row r="120" spans="1:4" ht="12.75">
      <c r="A120" s="4"/>
      <c r="B120" s="4"/>
      <c r="C120" s="4"/>
      <c r="D120" s="5"/>
    </row>
    <row r="121" spans="1:4" ht="12.75">
      <c r="A121" s="4" t="s">
        <v>156</v>
      </c>
      <c r="B121" s="4" t="s">
        <v>158</v>
      </c>
      <c r="C121" s="4" t="s">
        <v>159</v>
      </c>
      <c r="D121" s="5">
        <f>D122*D123/D124/D19</f>
        <v>0.001984126984126984</v>
      </c>
    </row>
    <row r="122" spans="1:4" ht="12.75">
      <c r="A122" s="4" t="s">
        <v>157</v>
      </c>
      <c r="B122" s="4" t="s">
        <v>162</v>
      </c>
      <c r="C122" s="4" t="s">
        <v>27</v>
      </c>
      <c r="D122" s="12">
        <v>500</v>
      </c>
    </row>
    <row r="123" spans="1:4" ht="12.75">
      <c r="A123" s="4"/>
      <c r="B123" s="4" t="s">
        <v>163</v>
      </c>
      <c r="C123" s="4" t="s">
        <v>160</v>
      </c>
      <c r="D123" s="12">
        <v>1</v>
      </c>
    </row>
    <row r="124" spans="1:4" ht="12.75">
      <c r="A124" s="4"/>
      <c r="B124" s="4" t="s">
        <v>164</v>
      </c>
      <c r="C124" s="4" t="s">
        <v>161</v>
      </c>
      <c r="D124" s="12">
        <v>36</v>
      </c>
    </row>
    <row r="125" spans="1:4" ht="12.75">
      <c r="A125" s="4"/>
      <c r="B125" s="4"/>
      <c r="C125" s="4"/>
      <c r="D125" s="5"/>
    </row>
    <row r="126" spans="1:4" ht="12.75">
      <c r="A126" s="4" t="s">
        <v>165</v>
      </c>
      <c r="B126" s="4" t="s">
        <v>167</v>
      </c>
      <c r="C126" s="4" t="s">
        <v>168</v>
      </c>
      <c r="D126" s="5">
        <v>0</v>
      </c>
    </row>
    <row r="127" spans="1:4" ht="12.75">
      <c r="A127" s="4" t="s">
        <v>166</v>
      </c>
      <c r="B127" s="4"/>
      <c r="C127" s="4"/>
      <c r="D127" s="5"/>
    </row>
    <row r="128" spans="1:4" ht="12.75">
      <c r="A128" s="4"/>
      <c r="B128" s="4"/>
      <c r="C128" s="4"/>
      <c r="D128" s="5"/>
    </row>
    <row r="129" spans="1:4" ht="12.75">
      <c r="A129" s="4" t="s">
        <v>169</v>
      </c>
      <c r="B129" s="4" t="s">
        <v>170</v>
      </c>
      <c r="C129" s="4" t="s">
        <v>171</v>
      </c>
      <c r="D129" s="5">
        <f>(D130+D131+D132*D133)/D19</f>
        <v>0.01742857142857143</v>
      </c>
    </row>
    <row r="130" spans="1:4" ht="12.75">
      <c r="A130" s="4" t="s">
        <v>269</v>
      </c>
      <c r="B130" s="6" t="s">
        <v>180</v>
      </c>
      <c r="C130" s="4" t="s">
        <v>3</v>
      </c>
      <c r="D130" s="12">
        <v>100</v>
      </c>
    </row>
    <row r="131" spans="1:4" ht="12.75">
      <c r="A131" s="4" t="s">
        <v>266</v>
      </c>
      <c r="B131" s="4" t="s">
        <v>174</v>
      </c>
      <c r="C131" s="4" t="s">
        <v>172</v>
      </c>
      <c r="D131" s="12">
        <v>10</v>
      </c>
    </row>
    <row r="132" spans="1:4" ht="12.75">
      <c r="A132" s="4"/>
      <c r="B132" s="4" t="s">
        <v>175</v>
      </c>
      <c r="C132" s="4" t="s">
        <v>173</v>
      </c>
      <c r="D132" s="12">
        <v>0.12</v>
      </c>
    </row>
    <row r="133" spans="1:4" ht="12.75">
      <c r="A133" s="4"/>
      <c r="B133" s="4" t="s">
        <v>176</v>
      </c>
      <c r="C133" s="4" t="s">
        <v>161</v>
      </c>
      <c r="D133" s="12">
        <v>100</v>
      </c>
    </row>
    <row r="134" spans="1:4" ht="12.75">
      <c r="A134" s="4"/>
      <c r="B134" s="4"/>
      <c r="C134" s="4" t="s">
        <v>177</v>
      </c>
      <c r="D134" s="5"/>
    </row>
    <row r="135" spans="1:4" ht="12.75">
      <c r="A135" s="4" t="s">
        <v>178</v>
      </c>
      <c r="B135" s="4" t="s">
        <v>181</v>
      </c>
      <c r="C135" s="4" t="s">
        <v>116</v>
      </c>
      <c r="D135" s="5">
        <f>D136*D137/D19</f>
        <v>0.010285714285714285</v>
      </c>
    </row>
    <row r="136" spans="1:4" ht="12.75">
      <c r="A136" s="4" t="s">
        <v>179</v>
      </c>
      <c r="B136" s="4" t="s">
        <v>182</v>
      </c>
      <c r="C136" s="4" t="s">
        <v>161</v>
      </c>
      <c r="D136" s="12">
        <v>600</v>
      </c>
    </row>
    <row r="137" spans="1:4" ht="12.75">
      <c r="A137" s="4"/>
      <c r="B137" s="4" t="s">
        <v>175</v>
      </c>
      <c r="C137" s="4" t="s">
        <v>173</v>
      </c>
      <c r="D137" s="12">
        <v>0.12</v>
      </c>
    </row>
    <row r="138" spans="1:4" ht="12.75">
      <c r="A138" s="4"/>
      <c r="B138" s="4"/>
      <c r="C138" s="4"/>
      <c r="D138" s="5"/>
    </row>
    <row r="139" spans="1:4" ht="12.75">
      <c r="A139" s="4" t="s">
        <v>183</v>
      </c>
      <c r="B139" s="4" t="s">
        <v>185</v>
      </c>
      <c r="C139" s="4" t="s">
        <v>186</v>
      </c>
      <c r="D139" s="5">
        <v>0</v>
      </c>
    </row>
    <row r="140" spans="1:4" ht="12.75">
      <c r="A140" s="4" t="s">
        <v>184</v>
      </c>
      <c r="B140" s="4"/>
      <c r="C140" s="4"/>
      <c r="D140" s="5"/>
    </row>
    <row r="141" spans="1:4" ht="12.75">
      <c r="A141" s="4"/>
      <c r="B141" s="4"/>
      <c r="C141" s="4"/>
      <c r="D141" s="5"/>
    </row>
    <row r="142" spans="1:4" ht="12.75">
      <c r="A142" s="4" t="s">
        <v>187</v>
      </c>
      <c r="B142" s="4" t="s">
        <v>190</v>
      </c>
      <c r="C142" s="4" t="s">
        <v>191</v>
      </c>
      <c r="D142" s="12">
        <f>100/D19</f>
        <v>0.014285714285714285</v>
      </c>
    </row>
    <row r="143" spans="1:4" ht="12.75">
      <c r="A143" s="4" t="s">
        <v>188</v>
      </c>
      <c r="B143" s="4"/>
      <c r="C143" s="4"/>
      <c r="D143" s="5"/>
    </row>
    <row r="144" spans="1:4" ht="12.75">
      <c r="A144" s="4" t="s">
        <v>189</v>
      </c>
      <c r="B144" s="4"/>
      <c r="C144" s="4"/>
      <c r="D144" s="5"/>
    </row>
    <row r="145" spans="1:4" ht="12.75">
      <c r="A145" s="4"/>
      <c r="B145" s="4"/>
      <c r="C145" s="4"/>
      <c r="D145" s="5"/>
    </row>
    <row r="146" spans="1:4" ht="12.75">
      <c r="A146" s="4" t="s">
        <v>192</v>
      </c>
      <c r="B146" s="4" t="s">
        <v>193</v>
      </c>
      <c r="C146" s="4" t="s">
        <v>194</v>
      </c>
      <c r="D146" s="12">
        <f>50/D19</f>
        <v>0.007142857142857143</v>
      </c>
    </row>
    <row r="147" spans="1:4" ht="12.75">
      <c r="A147" s="4"/>
      <c r="B147" s="4"/>
      <c r="C147" s="4"/>
      <c r="D147" s="5"/>
    </row>
    <row r="148" spans="1:4" ht="12.75">
      <c r="A148" s="4" t="s">
        <v>195</v>
      </c>
      <c r="B148" s="4" t="s">
        <v>196</v>
      </c>
      <c r="C148" s="4" t="s">
        <v>197</v>
      </c>
      <c r="D148" s="5">
        <v>0</v>
      </c>
    </row>
    <row r="149" spans="1:4" ht="12.75">
      <c r="A149" s="4"/>
      <c r="B149" s="4"/>
      <c r="C149" s="4"/>
      <c r="D149" s="5"/>
    </row>
    <row r="150" spans="1:4" ht="12.75">
      <c r="A150" s="4" t="s">
        <v>198</v>
      </c>
      <c r="B150" s="4" t="s">
        <v>200</v>
      </c>
      <c r="C150" s="4" t="s">
        <v>201</v>
      </c>
      <c r="D150" s="5">
        <v>0</v>
      </c>
    </row>
    <row r="151" spans="1:4" ht="12.75">
      <c r="A151" s="4" t="s">
        <v>199</v>
      </c>
      <c r="B151" s="4"/>
      <c r="C151" s="4"/>
      <c r="D151" s="5"/>
    </row>
    <row r="152" spans="1:4" ht="12.75">
      <c r="A152" s="4"/>
      <c r="B152" s="4"/>
      <c r="C152" s="4"/>
      <c r="D152" s="5"/>
    </row>
    <row r="153" spans="1:4" ht="12.75">
      <c r="A153" s="4" t="s">
        <v>241</v>
      </c>
      <c r="B153" s="4" t="s">
        <v>242</v>
      </c>
      <c r="C153" s="4" t="s">
        <v>202</v>
      </c>
      <c r="D153" s="5">
        <f>(D155+D164)/D19</f>
        <v>0.012</v>
      </c>
    </row>
    <row r="154" spans="1:4" ht="12.75">
      <c r="A154" s="4"/>
      <c r="B154" s="4"/>
      <c r="C154" s="4"/>
      <c r="D154" s="5"/>
    </row>
    <row r="155" spans="1:4" ht="12.75">
      <c r="A155" s="4" t="s">
        <v>243</v>
      </c>
      <c r="B155" s="4" t="s">
        <v>244</v>
      </c>
      <c r="C155" s="4" t="s">
        <v>203</v>
      </c>
      <c r="D155" s="7">
        <f>SUM(D156:D162)</f>
        <v>61</v>
      </c>
    </row>
    <row r="156" spans="1:4" ht="12.75">
      <c r="A156" s="4"/>
      <c r="B156" s="4" t="s">
        <v>221</v>
      </c>
      <c r="C156" s="4" t="s">
        <v>208</v>
      </c>
      <c r="D156" s="12">
        <v>10</v>
      </c>
    </row>
    <row r="157" spans="1:4" ht="12.75">
      <c r="A157" s="4"/>
      <c r="B157" s="4" t="s">
        <v>223</v>
      </c>
      <c r="C157" s="4" t="s">
        <v>209</v>
      </c>
      <c r="D157" s="12">
        <v>12</v>
      </c>
    </row>
    <row r="158" spans="1:4" ht="12.75">
      <c r="A158" s="4"/>
      <c r="B158" s="4" t="s">
        <v>222</v>
      </c>
      <c r="C158" s="4" t="s">
        <v>212</v>
      </c>
      <c r="D158" s="12">
        <v>7</v>
      </c>
    </row>
    <row r="159" spans="1:4" ht="12.75">
      <c r="A159" s="4"/>
      <c r="B159" s="4" t="s">
        <v>232</v>
      </c>
      <c r="C159" s="4" t="s">
        <v>235</v>
      </c>
      <c r="D159" s="12">
        <v>8</v>
      </c>
    </row>
    <row r="160" spans="1:4" ht="12.75">
      <c r="A160" s="4"/>
      <c r="B160" s="4" t="s">
        <v>233</v>
      </c>
      <c r="C160" s="4" t="s">
        <v>204</v>
      </c>
      <c r="D160" s="12">
        <v>9</v>
      </c>
    </row>
    <row r="161" spans="1:4" ht="12.75">
      <c r="A161" s="4"/>
      <c r="B161" s="4" t="s">
        <v>224</v>
      </c>
      <c r="C161" s="4" t="s">
        <v>205</v>
      </c>
      <c r="D161" s="12">
        <v>7</v>
      </c>
    </row>
    <row r="162" spans="1:4" ht="12.75">
      <c r="A162" s="4"/>
      <c r="B162" s="4" t="s">
        <v>225</v>
      </c>
      <c r="C162" s="4" t="s">
        <v>206</v>
      </c>
      <c r="D162" s="12">
        <v>8</v>
      </c>
    </row>
    <row r="163" spans="1:4" ht="12.75">
      <c r="A163" s="4"/>
      <c r="B163" s="4"/>
      <c r="C163" s="4"/>
      <c r="D163" s="5"/>
    </row>
    <row r="164" spans="1:4" ht="12.75">
      <c r="A164" s="4" t="s">
        <v>245</v>
      </c>
      <c r="B164" s="4" t="s">
        <v>246</v>
      </c>
      <c r="C164" s="4" t="s">
        <v>207</v>
      </c>
      <c r="D164" s="7">
        <f>SUM(D165:D176)</f>
        <v>23</v>
      </c>
    </row>
    <row r="165" spans="1:4" ht="12.75">
      <c r="A165" s="4"/>
      <c r="B165" s="4" t="s">
        <v>226</v>
      </c>
      <c r="C165" s="4" t="s">
        <v>210</v>
      </c>
      <c r="D165" s="12">
        <v>5</v>
      </c>
    </row>
    <row r="166" spans="1:4" ht="12.75">
      <c r="A166" s="4"/>
      <c r="B166" s="4" t="s">
        <v>222</v>
      </c>
      <c r="C166" s="4" t="s">
        <v>211</v>
      </c>
      <c r="D166" s="12">
        <v>1</v>
      </c>
    </row>
    <row r="167" spans="1:4" ht="12.75">
      <c r="A167" s="4"/>
      <c r="B167" s="4" t="s">
        <v>227</v>
      </c>
      <c r="C167" s="4" t="s">
        <v>213</v>
      </c>
      <c r="D167" s="12">
        <v>2</v>
      </c>
    </row>
    <row r="168" spans="1:4" ht="12.75">
      <c r="A168" s="4"/>
      <c r="B168" s="4" t="s">
        <v>229</v>
      </c>
      <c r="C168" s="4" t="s">
        <v>214</v>
      </c>
      <c r="D168" s="12">
        <v>3</v>
      </c>
    </row>
    <row r="169" spans="1:4" ht="12.75">
      <c r="A169" s="4"/>
      <c r="B169" s="4" t="s">
        <v>228</v>
      </c>
      <c r="C169" s="4" t="s">
        <v>215</v>
      </c>
      <c r="D169" s="12">
        <v>1</v>
      </c>
    </row>
    <row r="170" spans="1:4" ht="12.75">
      <c r="A170" s="4"/>
      <c r="B170" s="4" t="s">
        <v>230</v>
      </c>
      <c r="C170" s="4" t="s">
        <v>216</v>
      </c>
      <c r="D170" s="12">
        <v>1</v>
      </c>
    </row>
    <row r="171" spans="1:4" ht="12.75">
      <c r="A171" s="4"/>
      <c r="B171" s="4" t="s">
        <v>231</v>
      </c>
      <c r="C171" s="4" t="s">
        <v>236</v>
      </c>
      <c r="D171" s="12">
        <v>2</v>
      </c>
    </row>
    <row r="172" spans="1:4" ht="12.75">
      <c r="A172" s="4"/>
      <c r="B172" s="4" t="s">
        <v>234</v>
      </c>
      <c r="C172" s="4" t="s">
        <v>217</v>
      </c>
      <c r="D172" s="12">
        <v>1</v>
      </c>
    </row>
    <row r="173" spans="1:4" ht="12.75">
      <c r="A173" s="4"/>
      <c r="B173" s="4" t="s">
        <v>237</v>
      </c>
      <c r="C173" s="4" t="s">
        <v>218</v>
      </c>
      <c r="D173" s="12">
        <v>3</v>
      </c>
    </row>
    <row r="174" spans="1:4" ht="12.75">
      <c r="A174" s="4"/>
      <c r="B174" s="4" t="s">
        <v>238</v>
      </c>
      <c r="C174" s="4" t="s">
        <v>219</v>
      </c>
      <c r="D174" s="12">
        <v>2</v>
      </c>
    </row>
    <row r="175" spans="1:4" ht="12.75">
      <c r="A175" s="4"/>
      <c r="B175" s="4" t="s">
        <v>239</v>
      </c>
      <c r="C175" s="4" t="s">
        <v>220</v>
      </c>
      <c r="D175" s="12">
        <v>1</v>
      </c>
    </row>
    <row r="176" spans="1:4" ht="12.75">
      <c r="A176" s="4"/>
      <c r="B176" s="4" t="s">
        <v>240</v>
      </c>
      <c r="C176" s="4" t="s">
        <v>194</v>
      </c>
      <c r="D176" s="12">
        <v>1</v>
      </c>
    </row>
    <row r="177" spans="1:4" ht="12.75">
      <c r="A177" s="4"/>
      <c r="B177" s="4"/>
      <c r="C177" s="4"/>
      <c r="D177" s="5"/>
    </row>
    <row r="178" spans="1:4" ht="15.75">
      <c r="A178" s="8" t="s">
        <v>247</v>
      </c>
      <c r="B178" s="4"/>
      <c r="C178" s="4"/>
      <c r="D178" s="9">
        <f>SUM(D180:D206)</f>
        <v>0.2541417417283215</v>
      </c>
    </row>
    <row r="179" spans="1:4" ht="12.75">
      <c r="A179" s="4"/>
      <c r="B179" s="4"/>
      <c r="C179" s="4"/>
      <c r="D179" s="5"/>
    </row>
    <row r="180" spans="1:4" ht="12.75">
      <c r="A180" s="4"/>
      <c r="B180" s="5" t="str">
        <f>B5</f>
        <v>7.</v>
      </c>
      <c r="C180" s="5" t="str">
        <f>C5</f>
        <v>Вс</v>
      </c>
      <c r="D180" s="5">
        <f>D5</f>
        <v>0.015857142857142858</v>
      </c>
    </row>
    <row r="181" spans="1:4" ht="12.75">
      <c r="A181" s="4"/>
      <c r="B181" s="5" t="str">
        <f>B13</f>
        <v>8.</v>
      </c>
      <c r="C181" s="5" t="str">
        <f>C13</f>
        <v>Вт</v>
      </c>
      <c r="D181" s="5">
        <f>D13</f>
        <v>0.016142857142857143</v>
      </c>
    </row>
    <row r="182" spans="1:4" ht="12.75">
      <c r="A182" s="4"/>
      <c r="B182" s="5" t="str">
        <f>B21</f>
        <v>9.</v>
      </c>
      <c r="C182" s="5" t="str">
        <f>C21</f>
        <v>Вз</v>
      </c>
      <c r="D182" s="5">
        <f>D21</f>
        <v>0.008659297052154196</v>
      </c>
    </row>
    <row r="183" spans="1:4" ht="12.75">
      <c r="A183" s="4"/>
      <c r="B183" s="5" t="str">
        <f>B38</f>
        <v>10.</v>
      </c>
      <c r="C183" s="5" t="str">
        <f>C38</f>
        <v>Вт</v>
      </c>
      <c r="D183" s="5">
        <f>D38</f>
        <v>0.018714285714285715</v>
      </c>
    </row>
    <row r="184" spans="1:4" ht="12.75">
      <c r="A184" s="4"/>
      <c r="B184" s="5" t="str">
        <f>B46</f>
        <v>11.</v>
      </c>
      <c r="C184" s="5" t="str">
        <f>C46</f>
        <v>Влз</v>
      </c>
      <c r="D184" s="5">
        <f>D46</f>
        <v>0.0072992700729927005</v>
      </c>
    </row>
    <row r="185" spans="1:4" ht="12.75">
      <c r="A185" s="4"/>
      <c r="B185" s="5" t="str">
        <f>B51</f>
        <v>12.</v>
      </c>
      <c r="C185" s="5" t="str">
        <f>C51</f>
        <v>Вд</v>
      </c>
      <c r="D185" s="5">
        <f>D51</f>
        <v>0.010142857142857143</v>
      </c>
    </row>
    <row r="186" spans="1:4" ht="12.75">
      <c r="A186" s="4"/>
      <c r="B186" s="5" t="str">
        <f>B59</f>
        <v>13.</v>
      </c>
      <c r="C186" s="5" t="str">
        <f>C59</f>
        <v>Вто</v>
      </c>
      <c r="D186" s="5">
        <f>D59</f>
        <v>0.027428571428571427</v>
      </c>
    </row>
    <row r="187" spans="1:4" ht="12.75">
      <c r="A187" s="4"/>
      <c r="B187" s="5" t="str">
        <f>B67</f>
        <v>14.</v>
      </c>
      <c r="C187" s="5" t="str">
        <f>C67</f>
        <v>Вд</v>
      </c>
      <c r="D187" s="5">
        <f>D67</f>
        <v>0.009642857142857142</v>
      </c>
    </row>
    <row r="188" spans="1:4" ht="12.75">
      <c r="A188" s="4"/>
      <c r="B188" s="5" t="str">
        <f>B73</f>
        <v>15.</v>
      </c>
      <c r="C188" s="5" t="str">
        <f>C73</f>
        <v>Вдез</v>
      </c>
      <c r="D188" s="5">
        <f>D73</f>
        <v>0</v>
      </c>
    </row>
    <row r="189" spans="1:4" ht="12.75">
      <c r="A189" s="4"/>
      <c r="B189" s="5" t="str">
        <f>B76</f>
        <v>16.</v>
      </c>
      <c r="C189" s="5" t="str">
        <f>C76</f>
        <v>Вдк</v>
      </c>
      <c r="D189" s="5">
        <f>D76</f>
        <v>0.005371428571428571</v>
      </c>
    </row>
    <row r="190" spans="1:4" ht="12.75">
      <c r="A190" s="4"/>
      <c r="B190" s="5" t="str">
        <f>B85</f>
        <v>17.</v>
      </c>
      <c r="C190" s="5" t="str">
        <f>C85</f>
        <v>Впа</v>
      </c>
      <c r="D190" s="5">
        <f>D85</f>
        <v>0.002142857142857143</v>
      </c>
    </row>
    <row r="191" spans="1:4" ht="12.75">
      <c r="A191" s="4"/>
      <c r="B191" s="5" t="str">
        <f>B90</f>
        <v>18.</v>
      </c>
      <c r="C191" s="5" t="str">
        <f>C90</f>
        <v>Веп</v>
      </c>
      <c r="D191" s="5">
        <f>D90</f>
        <v>0.008571428571428572</v>
      </c>
    </row>
    <row r="192" spans="1:4" ht="12.75">
      <c r="A192" s="4"/>
      <c r="B192" s="5" t="str">
        <f>B94</f>
        <v>19.</v>
      </c>
      <c r="C192" s="5" t="str">
        <f>C94</f>
        <v>Врембуд</v>
      </c>
      <c r="D192" s="5">
        <f>D94</f>
        <v>0.011904761904761904</v>
      </c>
    </row>
    <row r="193" spans="1:4" ht="12.75">
      <c r="A193" s="4"/>
      <c r="B193" s="5" t="str">
        <f>B98</f>
        <v>20.</v>
      </c>
      <c r="C193" s="5" t="str">
        <f>C98</f>
        <v>Времспорт</v>
      </c>
      <c r="D193" s="5">
        <f>D98</f>
        <v>0.005571428571428572</v>
      </c>
    </row>
    <row r="194" spans="1:4" ht="12.75">
      <c r="A194" s="4"/>
      <c r="B194" s="5" t="str">
        <f>B105</f>
        <v>21.</v>
      </c>
      <c r="C194" s="5" t="str">
        <f>C105</f>
        <v>Впд</v>
      </c>
      <c r="D194" s="5">
        <f>D105</f>
        <v>0.014994285714285713</v>
      </c>
    </row>
    <row r="195" spans="1:4" ht="12.75">
      <c r="A195" s="4"/>
      <c r="B195" s="5" t="str">
        <f>B114</f>
        <v>22.</v>
      </c>
      <c r="C195" s="5" t="str">
        <f>C114</f>
        <v>Вжз</v>
      </c>
      <c r="D195" s="5">
        <f>D114</f>
        <v>0.014285714285714285</v>
      </c>
    </row>
    <row r="196" spans="1:4" ht="12.75">
      <c r="A196" s="4"/>
      <c r="B196" s="5" t="str">
        <f>B118</f>
        <v>23.</v>
      </c>
      <c r="C196" s="5" t="str">
        <f>C118</f>
        <v>Вснігу</v>
      </c>
      <c r="D196" s="5">
        <f>D118</f>
        <v>0.014285714285714285</v>
      </c>
    </row>
    <row r="197" spans="1:4" ht="12.75">
      <c r="A197" s="4"/>
      <c r="B197" s="5" t="str">
        <f>B121</f>
        <v>24.</v>
      </c>
      <c r="C197" s="5" t="str">
        <f>C121</f>
        <v>Вез</v>
      </c>
      <c r="D197" s="5">
        <f>D121</f>
        <v>0.001984126984126984</v>
      </c>
    </row>
    <row r="198" spans="1:4" ht="12.75">
      <c r="A198" s="4"/>
      <c r="B198" s="5" t="str">
        <f>B126</f>
        <v>25.</v>
      </c>
      <c r="C198" s="5" t="str">
        <f>C126</f>
        <v>Втуал</v>
      </c>
      <c r="D198" s="5">
        <f>D126</f>
        <v>0</v>
      </c>
    </row>
    <row r="199" spans="1:4" ht="12.75">
      <c r="A199" s="4"/>
      <c r="B199" s="5" t="str">
        <f>B129</f>
        <v>26.</v>
      </c>
      <c r="C199" s="5" t="str">
        <f>C129</f>
        <v>Во</v>
      </c>
      <c r="D199" s="5">
        <f>D129</f>
        <v>0.01742857142857143</v>
      </c>
    </row>
    <row r="200" spans="1:4" ht="12.75">
      <c r="A200" s="4"/>
      <c r="B200" s="5" t="str">
        <f>B135</f>
        <v>27.</v>
      </c>
      <c r="C200" s="5" t="str">
        <f>C135</f>
        <v>Ве</v>
      </c>
      <c r="D200" s="5">
        <f>D135</f>
        <v>0.010285714285714285</v>
      </c>
    </row>
    <row r="201" spans="1:4" ht="12.75">
      <c r="A201" s="4"/>
      <c r="B201" s="5" t="str">
        <f>B139</f>
        <v>28.</v>
      </c>
      <c r="C201" s="5" t="str">
        <f>C139</f>
        <v>Влюк</v>
      </c>
      <c r="D201" s="5">
        <f>D139</f>
        <v>0</v>
      </c>
    </row>
    <row r="202" spans="1:4" ht="12.75">
      <c r="A202" s="4"/>
      <c r="B202" s="5" t="str">
        <f>B142</f>
        <v>29.</v>
      </c>
      <c r="C202" s="5" t="str">
        <f>C142</f>
        <v>Вліч</v>
      </c>
      <c r="D202" s="5">
        <f>D142</f>
        <v>0.014285714285714285</v>
      </c>
    </row>
    <row r="203" spans="1:4" ht="12.75">
      <c r="A203" s="4"/>
      <c r="B203" s="5" t="str">
        <f>B146</f>
        <v>30.</v>
      </c>
      <c r="C203" s="5" t="str">
        <f>C146</f>
        <v>Вінші</v>
      </c>
      <c r="D203" s="5">
        <f>D146</f>
        <v>0.007142857142857143</v>
      </c>
    </row>
    <row r="204" spans="1:4" ht="12.75">
      <c r="A204" s="4"/>
      <c r="B204" s="5" t="str">
        <f>B148</f>
        <v>31.</v>
      </c>
      <c r="C204" s="5" t="str">
        <f>C148</f>
        <v>Вкон</v>
      </c>
      <c r="D204" s="5">
        <f>D148</f>
        <v>0</v>
      </c>
    </row>
    <row r="205" spans="1:4" ht="12.75">
      <c r="A205" s="4"/>
      <c r="B205" s="5" t="str">
        <f>B150</f>
        <v>32.</v>
      </c>
      <c r="C205" s="5" t="str">
        <f>C150</f>
        <v>Впарк</v>
      </c>
      <c r="D205" s="5">
        <f>D150</f>
        <v>0</v>
      </c>
    </row>
    <row r="206" spans="1:4" ht="12.75">
      <c r="A206" s="4"/>
      <c r="B206" s="5" t="str">
        <f>B153</f>
        <v>33-34.</v>
      </c>
      <c r="C206" s="5" t="str">
        <f>C153</f>
        <v>Внакл</v>
      </c>
      <c r="D206" s="5">
        <f>D153</f>
        <v>0.012</v>
      </c>
    </row>
  </sheetData>
  <sheetProtection password="E040" sheet="1" objects="1" scenarios="1"/>
  <mergeCells count="1">
    <mergeCell ref="A1:D1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V.I.K.</dc:creator>
  <cp:keywords/>
  <dc:description/>
  <cp:lastModifiedBy>V.I.K.</cp:lastModifiedBy>
  <cp:lastPrinted>2006-01-21T18:09:09Z</cp:lastPrinted>
  <dcterms:created xsi:type="dcterms:W3CDTF">2006-01-21T14:05:04Z</dcterms:created>
  <dcterms:modified xsi:type="dcterms:W3CDTF">2006-01-21T18:34:52Z</dcterms:modified>
  <cp:category/>
  <cp:version/>
  <cp:contentType/>
  <cp:contentStatus/>
</cp:coreProperties>
</file>